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_Archive\HOA\Treasurer's_Report\2021\"/>
    </mc:Choice>
  </mc:AlternateContent>
  <bookViews>
    <workbookView xWindow="0" yWindow="0" windowWidth="24795" windowHeight="8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B27" i="1"/>
  <c r="J4" i="1"/>
  <c r="J5" i="1"/>
  <c r="J6" i="1"/>
  <c r="J7" i="1"/>
  <c r="J8" i="1"/>
  <c r="J9" i="1"/>
  <c r="J10" i="1"/>
  <c r="J3" i="1"/>
  <c r="I11" i="1" l="1"/>
  <c r="G11" i="1"/>
  <c r="F11" i="1"/>
  <c r="H10" i="1"/>
  <c r="H9" i="1"/>
  <c r="H8" i="1"/>
  <c r="H7" i="1"/>
  <c r="H6" i="1"/>
  <c r="H5" i="1"/>
  <c r="H4" i="1"/>
  <c r="H3" i="1"/>
  <c r="C11" i="1"/>
  <c r="D11" i="1"/>
  <c r="E11" i="1"/>
  <c r="H11" i="1" s="1"/>
  <c r="P19" i="1" l="1"/>
  <c r="P31" i="1" l="1"/>
  <c r="B11" i="1" l="1"/>
  <c r="J11" i="1" s="1"/>
</calcChain>
</file>

<file path=xl/sharedStrings.xml><?xml version="1.0" encoding="utf-8"?>
<sst xmlns="http://schemas.openxmlformats.org/spreadsheetml/2006/main" count="57" uniqueCount="54">
  <si>
    <t xml:space="preserve">
Category</t>
  </si>
  <si>
    <t>Accounting &amp; Taxes</t>
  </si>
  <si>
    <t>Admin &amp; Legal</t>
  </si>
  <si>
    <t>Community Relations</t>
  </si>
  <si>
    <t>Garden Club</t>
  </si>
  <si>
    <t>Neighborhood Watch</t>
  </si>
  <si>
    <t>Grounds/Maintenance</t>
  </si>
  <si>
    <t>Insurance</t>
  </si>
  <si>
    <t xml:space="preserve">   Subtotal</t>
  </si>
  <si>
    <t>Certificates of Deposit</t>
  </si>
  <si>
    <t>Fence Replacement*</t>
  </si>
  <si>
    <t>Special Projects</t>
  </si>
  <si>
    <t>January</t>
  </si>
  <si>
    <t xml:space="preserve">  Total Expenses</t>
  </si>
  <si>
    <t>Remaining</t>
  </si>
  <si>
    <t>CD Summary</t>
  </si>
  <si>
    <t>Non-CD Summary</t>
  </si>
  <si>
    <t>YTD Collection Expense:</t>
  </si>
  <si>
    <t>YTD Collection Income:</t>
  </si>
  <si>
    <t>YTD Income:</t>
  </si>
  <si>
    <t>YTD Interest:</t>
  </si>
  <si>
    <t>Beg. Balance Checking:</t>
  </si>
  <si>
    <t>February</t>
  </si>
  <si>
    <t>March</t>
  </si>
  <si>
    <t>April</t>
  </si>
  <si>
    <t>CD - $10k - matures 9/20/22</t>
  </si>
  <si>
    <t>NOVEC</t>
  </si>
  <si>
    <t>Ending Balance:</t>
  </si>
  <si>
    <t>Qtr 1</t>
  </si>
  <si>
    <t xml:space="preserve"> </t>
  </si>
  <si>
    <t>*Part of CD Funds</t>
  </si>
  <si>
    <t>CD - $20k - matures 5/24/21</t>
  </si>
  <si>
    <t>2021 - 2 paid</t>
  </si>
  <si>
    <t>January Expenses</t>
  </si>
  <si>
    <t>Check 1849 - Post Master, PO</t>
  </si>
  <si>
    <t>Check 1850 - Kobliska, Stamps</t>
  </si>
  <si>
    <t>Check 1851 - Kobliska, Mtg Prep</t>
  </si>
  <si>
    <t>Check 1852 - VOID</t>
  </si>
  <si>
    <t>Check 1854 - RMCI Tax</t>
  </si>
  <si>
    <t>Check 1855 - Dept of Treasury</t>
  </si>
  <si>
    <t>Check 1856 - Pesner, Altmiller</t>
  </si>
  <si>
    <t>Electronic Ck - VA Tax</t>
  </si>
  <si>
    <t>January Income</t>
  </si>
  <si>
    <t>Deposit - 1/11</t>
  </si>
  <si>
    <t>Deposit - 1/22</t>
  </si>
  <si>
    <t>Deposit - 1/27</t>
  </si>
  <si>
    <t>Deposit - 1/28</t>
  </si>
  <si>
    <t>Deposit - 1/29</t>
  </si>
  <si>
    <t>January Interest</t>
  </si>
  <si>
    <t>2020 - 1 in court</t>
  </si>
  <si>
    <t>2021 -51 paid + 1 Payments</t>
  </si>
  <si>
    <t>Check 1853 - Kobliska, ZOOM</t>
  </si>
  <si>
    <t>January Income:</t>
  </si>
  <si>
    <t>2021
Budget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</si>
</sst>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center" wrapText="1"/>
    </xf>
    <xf numFmtId="0" fontId="0" fillId="0" borderId="3" xfId="0" applyBorder="1"/>
    <xf numFmtId="0" fontId="0" fillId="0" borderId="0" xfId="0" applyBorder="1"/>
    <xf numFmtId="0" fontId="0" fillId="0" borderId="6" xfId="0" applyBorder="1"/>
    <xf numFmtId="164" fontId="0" fillId="0" borderId="3" xfId="0" applyNumberFormat="1" applyBorder="1"/>
    <xf numFmtId="164" fontId="0" fillId="0" borderId="0" xfId="0" applyNumberFormat="1" applyBorder="1"/>
    <xf numFmtId="164" fontId="0" fillId="0" borderId="0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0" fontId="0" fillId="2" borderId="3" xfId="0" applyFill="1" applyBorder="1"/>
    <xf numFmtId="164" fontId="0" fillId="2" borderId="0" xfId="0" applyNumberFormat="1" applyFill="1" applyBorder="1"/>
    <xf numFmtId="164" fontId="1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0" fontId="0" fillId="0" borderId="0" xfId="0" applyNumberFormat="1" applyFont="1" applyBorder="1" applyAlignment="1">
      <alignment horizontal="left"/>
    </xf>
    <xf numFmtId="164" fontId="0" fillId="0" borderId="5" xfId="0" applyNumberForma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0" fillId="0" borderId="7" xfId="0" applyFont="1" applyBorder="1"/>
    <xf numFmtId="164" fontId="1" fillId="0" borderId="8" xfId="0" applyNumberFormat="1" applyFont="1" applyBorder="1"/>
    <xf numFmtId="164" fontId="0" fillId="0" borderId="10" xfId="0" applyNumberFormat="1" applyBorder="1"/>
    <xf numFmtId="164" fontId="0" fillId="0" borderId="12" xfId="0" applyNumberFormat="1" applyBorder="1" applyAlignment="1">
      <alignment horizontal="center"/>
    </xf>
    <xf numFmtId="164" fontId="0" fillId="0" borderId="9" xfId="0" applyNumberFormat="1" applyBorder="1" applyAlignment="1">
      <alignment horizontal="center" wrapText="1"/>
    </xf>
    <xf numFmtId="164" fontId="0" fillId="0" borderId="13" xfId="0" applyNumberFormat="1" applyBorder="1"/>
    <xf numFmtId="164" fontId="0" fillId="0" borderId="11" xfId="0" applyNumberFormat="1" applyBorder="1" applyAlignment="1">
      <alignment horizontal="right"/>
    </xf>
    <xf numFmtId="0" fontId="0" fillId="0" borderId="7" xfId="0" applyNumberFormat="1" applyFont="1" applyBorder="1" applyAlignment="1">
      <alignment horizontal="left"/>
    </xf>
    <xf numFmtId="164" fontId="0" fillId="0" borderId="8" xfId="0" applyNumberFormat="1" applyBorder="1" applyAlignment="1">
      <alignment horizontal="right"/>
    </xf>
    <xf numFmtId="164" fontId="0" fillId="0" borderId="3" xfId="0" applyNumberFormat="1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/>
    <xf numFmtId="164" fontId="0" fillId="0" borderId="12" xfId="0" applyNumberFormat="1" applyBorder="1"/>
    <xf numFmtId="0" fontId="0" fillId="0" borderId="12" xfId="0" applyBorder="1"/>
    <xf numFmtId="0" fontId="0" fillId="0" borderId="8" xfId="0" applyBorder="1"/>
    <xf numFmtId="164" fontId="0" fillId="0" borderId="3" xfId="0" applyNumberFormat="1" applyBorder="1" applyAlignment="1">
      <alignment horizontal="left"/>
    </xf>
    <xf numFmtId="164" fontId="0" fillId="0" borderId="6" xfId="0" applyNumberFormat="1" applyBorder="1" applyAlignment="1">
      <alignment horizontal="left"/>
    </xf>
    <xf numFmtId="164" fontId="0" fillId="0" borderId="0" xfId="0" applyNumberFormat="1" applyBorder="1" applyAlignment="1"/>
    <xf numFmtId="0" fontId="0" fillId="0" borderId="0" xfId="0" applyBorder="1" applyAlignment="1"/>
    <xf numFmtId="0" fontId="0" fillId="0" borderId="0" xfId="0" applyAlignment="1"/>
    <xf numFmtId="164" fontId="0" fillId="2" borderId="0" xfId="0" applyNumberFormat="1" applyFill="1" applyBorder="1" applyAlignment="1"/>
    <xf numFmtId="164" fontId="0" fillId="0" borderId="0" xfId="0" applyNumberFormat="1" applyAlignment="1"/>
    <xf numFmtId="164" fontId="0" fillId="0" borderId="3" xfId="0" applyNumberFormat="1" applyBorder="1" applyAlignment="1"/>
    <xf numFmtId="164" fontId="0" fillId="0" borderId="4" xfId="0" applyNumberFormat="1" applyBorder="1" applyAlignment="1"/>
    <xf numFmtId="164" fontId="0" fillId="2" borderId="3" xfId="0" applyNumberFormat="1" applyFill="1" applyBorder="1" applyAlignment="1"/>
    <xf numFmtId="164" fontId="0" fillId="0" borderId="5" xfId="0" applyNumberFormat="1" applyBorder="1" applyAlignment="1"/>
    <xf numFmtId="164" fontId="0" fillId="0" borderId="6" xfId="0" applyNumberFormat="1" applyBorder="1" applyAlignment="1"/>
    <xf numFmtId="0" fontId="0" fillId="0" borderId="1" xfId="0" applyBorder="1" applyAlignment="1"/>
    <xf numFmtId="164" fontId="1" fillId="0" borderId="15" xfId="0" applyNumberFormat="1" applyFont="1" applyBorder="1"/>
    <xf numFmtId="164" fontId="0" fillId="0" borderId="15" xfId="0" applyNumberFormat="1" applyBorder="1"/>
    <xf numFmtId="164" fontId="0" fillId="2" borderId="15" xfId="0" applyNumberFormat="1" applyFill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4" xfId="0" applyNumberFormat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5" xfId="0" applyBorder="1"/>
    <xf numFmtId="0" fontId="0" fillId="0" borderId="3" xfId="0" applyNumberFormat="1" applyFont="1" applyFill="1" applyBorder="1" applyAlignment="1">
      <alignment horizontal="left"/>
    </xf>
    <xf numFmtId="164" fontId="0" fillId="0" borderId="19" xfId="0" applyNumberFormat="1" applyBorder="1"/>
    <xf numFmtId="0" fontId="0" fillId="0" borderId="20" xfId="0" applyBorder="1" applyAlignment="1">
      <alignment horizontal="center"/>
    </xf>
    <xf numFmtId="0" fontId="0" fillId="0" borderId="4" xfId="0" applyBorder="1"/>
    <xf numFmtId="0" fontId="0" fillId="0" borderId="8" xfId="0" applyBorder="1" applyAlignment="1">
      <alignment horizontal="center"/>
    </xf>
    <xf numFmtId="164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164" fontId="0" fillId="0" borderId="22" xfId="0" applyNumberFormat="1" applyBorder="1" applyAlignment="1"/>
    <xf numFmtId="164" fontId="0" fillId="0" borderId="7" xfId="0" applyNumberFormat="1" applyFont="1" applyBorder="1" applyAlignment="1">
      <alignment horizontal="left"/>
    </xf>
    <xf numFmtId="164" fontId="0" fillId="0" borderId="21" xfId="0" applyNumberFormat="1" applyBorder="1"/>
    <xf numFmtId="164" fontId="0" fillId="0" borderId="8" xfId="0" applyNumberFormat="1" applyFill="1" applyBorder="1"/>
    <xf numFmtId="0" fontId="0" fillId="0" borderId="21" xfId="0" applyBorder="1"/>
    <xf numFmtId="164" fontId="0" fillId="0" borderId="23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abSelected="1" zoomScaleNormal="100" workbookViewId="0">
      <selection activeCell="S10" sqref="S10"/>
    </sheetView>
  </sheetViews>
  <sheetFormatPr defaultRowHeight="15" x14ac:dyDescent="0.25"/>
  <cols>
    <col min="1" max="1" width="28.5703125" customWidth="1"/>
    <col min="2" max="2" width="14" style="1" customWidth="1"/>
    <col min="3" max="3" width="10.85546875" style="1" hidden="1" customWidth="1"/>
    <col min="4" max="5" width="11" style="1" hidden="1" customWidth="1"/>
    <col min="6" max="6" width="11" style="1" customWidth="1"/>
    <col min="7" max="9" width="10.85546875" hidden="1" customWidth="1"/>
    <col min="10" max="10" width="11.140625" customWidth="1"/>
    <col min="11" max="11" width="10.85546875" hidden="1" customWidth="1"/>
    <col min="12" max="12" width="10" hidden="1" customWidth="1"/>
    <col min="13" max="13" width="12" style="1" hidden="1" customWidth="1"/>
    <col min="14" max="14" width="10.140625" style="1" customWidth="1"/>
    <col min="15" max="15" width="9.42578125" style="1" customWidth="1"/>
    <col min="16" max="16" width="11" customWidth="1"/>
    <col min="17" max="17" width="10.140625" customWidth="1"/>
    <col min="18" max="18" width="12.7109375" customWidth="1"/>
    <col min="19" max="19" width="12.5703125" customWidth="1"/>
    <col min="20" max="22" width="10.140625" bestFit="1" customWidth="1"/>
  </cols>
  <sheetData>
    <row r="1" spans="1:19" ht="45.75" thickBot="1" x14ac:dyDescent="0.3">
      <c r="A1" s="3" t="s">
        <v>0</v>
      </c>
      <c r="B1" s="24" t="s">
        <v>53</v>
      </c>
      <c r="C1" s="23" t="s">
        <v>12</v>
      </c>
      <c r="D1" s="54" t="s">
        <v>22</v>
      </c>
      <c r="E1" s="54" t="s">
        <v>23</v>
      </c>
      <c r="F1" s="54" t="s">
        <v>12</v>
      </c>
      <c r="G1" s="54" t="s">
        <v>24</v>
      </c>
      <c r="H1" s="59" t="s">
        <v>14</v>
      </c>
      <c r="I1" s="54" t="s">
        <v>28</v>
      </c>
      <c r="J1" s="61" t="s">
        <v>14</v>
      </c>
      <c r="M1"/>
      <c r="N1"/>
      <c r="O1"/>
    </row>
    <row r="2" spans="1:19" x14ac:dyDescent="0.25">
      <c r="A2" s="4"/>
      <c r="B2" s="22"/>
      <c r="C2" s="8"/>
      <c r="D2" s="51"/>
      <c r="E2" s="52"/>
      <c r="F2" s="52"/>
      <c r="G2" s="52"/>
      <c r="H2" s="48"/>
      <c r="I2" s="52"/>
      <c r="J2" s="60"/>
      <c r="M2"/>
      <c r="N2"/>
      <c r="O2"/>
    </row>
    <row r="3" spans="1:19" x14ac:dyDescent="0.25">
      <c r="A3" s="4" t="s">
        <v>1</v>
      </c>
      <c r="B3" s="22">
        <v>300</v>
      </c>
      <c r="C3" s="8">
        <v>0</v>
      </c>
      <c r="D3" s="52">
        <v>0</v>
      </c>
      <c r="E3" s="52">
        <v>0</v>
      </c>
      <c r="F3" s="52">
        <v>260</v>
      </c>
      <c r="G3" s="52">
        <v>10</v>
      </c>
      <c r="H3" s="49" t="e">
        <f>SUM(#REF!-F3-G3)</f>
        <v>#REF!</v>
      </c>
      <c r="I3" s="52">
        <v>205</v>
      </c>
      <c r="J3" s="11">
        <f>SUM(B3-F3)</f>
        <v>40</v>
      </c>
      <c r="M3"/>
      <c r="N3"/>
      <c r="O3"/>
    </row>
    <row r="4" spans="1:19" x14ac:dyDescent="0.25">
      <c r="A4" s="4" t="s">
        <v>2</v>
      </c>
      <c r="B4" s="22">
        <v>3400</v>
      </c>
      <c r="C4" s="8">
        <v>661.52</v>
      </c>
      <c r="D4" s="52">
        <v>36.1</v>
      </c>
      <c r="E4" s="52">
        <v>410</v>
      </c>
      <c r="F4" s="52">
        <v>889.33</v>
      </c>
      <c r="G4" s="52">
        <v>75</v>
      </c>
      <c r="H4" s="49" t="e">
        <f>SUM(#REF!-#REF!-A4-E4)</f>
        <v>#REF!</v>
      </c>
      <c r="I4" s="52">
        <v>606.33000000000004</v>
      </c>
      <c r="J4" s="11">
        <f t="shared" ref="J4:J11" si="0">SUM(B4-F4)</f>
        <v>2510.67</v>
      </c>
      <c r="M4"/>
      <c r="N4"/>
      <c r="O4"/>
    </row>
    <row r="5" spans="1:19" x14ac:dyDescent="0.25">
      <c r="A5" s="4" t="s">
        <v>3</v>
      </c>
      <c r="B5" s="22">
        <v>2050</v>
      </c>
      <c r="C5" s="8">
        <v>0</v>
      </c>
      <c r="D5" s="52">
        <v>0</v>
      </c>
      <c r="E5" s="52">
        <v>182.11</v>
      </c>
      <c r="F5" s="52">
        <v>0</v>
      </c>
      <c r="G5" s="52">
        <v>0</v>
      </c>
      <c r="H5" s="49" t="e">
        <f>SUM(#REF!-#REF!-A5-E5)</f>
        <v>#REF!</v>
      </c>
      <c r="I5" s="52">
        <v>246.4</v>
      </c>
      <c r="J5" s="11">
        <f t="shared" si="0"/>
        <v>2050</v>
      </c>
      <c r="M5"/>
      <c r="N5"/>
      <c r="O5"/>
    </row>
    <row r="6" spans="1:19" x14ac:dyDescent="0.25">
      <c r="A6" s="4" t="s">
        <v>4</v>
      </c>
      <c r="B6" s="22">
        <v>400</v>
      </c>
      <c r="C6" s="8">
        <v>0</v>
      </c>
      <c r="D6" s="52">
        <v>0</v>
      </c>
      <c r="E6" s="52">
        <v>0</v>
      </c>
      <c r="F6" s="52">
        <v>0</v>
      </c>
      <c r="G6" s="52">
        <v>0</v>
      </c>
      <c r="H6" s="49" t="e">
        <f>SUM(#REF!-#REF!-A6-E6)</f>
        <v>#REF!</v>
      </c>
      <c r="I6" s="52">
        <v>0</v>
      </c>
      <c r="J6" s="11">
        <f t="shared" si="0"/>
        <v>400</v>
      </c>
      <c r="K6" s="1"/>
      <c r="M6"/>
      <c r="N6"/>
      <c r="O6"/>
    </row>
    <row r="7" spans="1:19" x14ac:dyDescent="0.25">
      <c r="A7" s="4" t="s">
        <v>5</v>
      </c>
      <c r="B7" s="22">
        <v>400</v>
      </c>
      <c r="C7" s="8">
        <v>0</v>
      </c>
      <c r="D7" s="52">
        <v>0</v>
      </c>
      <c r="E7" s="52">
        <v>0</v>
      </c>
      <c r="F7" s="52">
        <v>0</v>
      </c>
      <c r="G7" s="52">
        <v>0</v>
      </c>
      <c r="H7" s="49" t="e">
        <f>SUM(#REF!-#REF!-A7-E7)</f>
        <v>#REF!</v>
      </c>
      <c r="I7" s="52">
        <v>0</v>
      </c>
      <c r="J7" s="11">
        <f t="shared" si="0"/>
        <v>400</v>
      </c>
      <c r="M7"/>
      <c r="N7"/>
      <c r="O7"/>
    </row>
    <row r="8" spans="1:19" x14ac:dyDescent="0.25">
      <c r="A8" s="4" t="s">
        <v>6</v>
      </c>
      <c r="B8" s="22">
        <v>21500</v>
      </c>
      <c r="C8" s="8">
        <v>40.880000000000003</v>
      </c>
      <c r="D8" s="52">
        <v>55.58</v>
      </c>
      <c r="E8" s="52">
        <v>55.58</v>
      </c>
      <c r="F8" s="52">
        <v>62.91</v>
      </c>
      <c r="G8" s="52">
        <v>1947.69</v>
      </c>
      <c r="H8" s="49" t="e">
        <f>SUM(#REF!-#REF!-A8-E8)</f>
        <v>#REF!</v>
      </c>
      <c r="I8" s="52">
        <v>4163.21</v>
      </c>
      <c r="J8" s="11">
        <f t="shared" si="0"/>
        <v>21437.09</v>
      </c>
      <c r="M8"/>
      <c r="N8"/>
      <c r="O8"/>
    </row>
    <row r="9" spans="1:19" x14ac:dyDescent="0.25">
      <c r="A9" s="13" t="s">
        <v>11</v>
      </c>
      <c r="B9" s="22">
        <v>5000</v>
      </c>
      <c r="C9" s="8">
        <v>0</v>
      </c>
      <c r="D9" s="52">
        <v>0</v>
      </c>
      <c r="E9" s="52">
        <v>0</v>
      </c>
      <c r="F9" s="52">
        <v>0</v>
      </c>
      <c r="G9" s="52">
        <v>0</v>
      </c>
      <c r="H9" s="49" t="e">
        <f>SUM(#REF!-#REF!-A9-E9)</f>
        <v>#REF!</v>
      </c>
      <c r="I9" s="52">
        <v>0</v>
      </c>
      <c r="J9" s="11">
        <f t="shared" si="0"/>
        <v>5000</v>
      </c>
      <c r="M9"/>
      <c r="N9"/>
      <c r="O9"/>
    </row>
    <row r="10" spans="1:19" x14ac:dyDescent="0.25">
      <c r="A10" s="4" t="s">
        <v>7</v>
      </c>
      <c r="B10" s="25">
        <v>1410</v>
      </c>
      <c r="C10" s="10">
        <v>0</v>
      </c>
      <c r="D10" s="53">
        <v>1535</v>
      </c>
      <c r="E10" s="53">
        <v>0</v>
      </c>
      <c r="F10" s="53">
        <v>0</v>
      </c>
      <c r="G10" s="53">
        <v>0</v>
      </c>
      <c r="H10" s="58" t="e">
        <f>SUM(#REF!-#REF!-A10-E10)</f>
        <v>#REF!</v>
      </c>
      <c r="I10" s="53">
        <v>1392</v>
      </c>
      <c r="J10" s="53">
        <f t="shared" si="0"/>
        <v>1410</v>
      </c>
      <c r="M10"/>
      <c r="N10"/>
      <c r="O10"/>
    </row>
    <row r="11" spans="1:19" x14ac:dyDescent="0.25">
      <c r="A11" s="4" t="s">
        <v>8</v>
      </c>
      <c r="B11" s="22">
        <f t="shared" ref="B11:G11" si="1">SUM(B3:B10)</f>
        <v>34460</v>
      </c>
      <c r="C11" s="8">
        <f t="shared" si="1"/>
        <v>702.4</v>
      </c>
      <c r="D11" s="52">
        <f t="shared" si="1"/>
        <v>1626.68</v>
      </c>
      <c r="E11" s="52">
        <f t="shared" si="1"/>
        <v>647.69000000000005</v>
      </c>
      <c r="F11" s="52">
        <f t="shared" si="1"/>
        <v>1212.24</v>
      </c>
      <c r="G11" s="52">
        <f t="shared" si="1"/>
        <v>2032.69</v>
      </c>
      <c r="H11" s="49" t="e">
        <f>SUM(#REF!-#REF!-A11-E11)</f>
        <v>#REF!</v>
      </c>
      <c r="I11" s="52">
        <f t="shared" ref="I11" si="2">SUM(I3:I10)</f>
        <v>6612.9400000000005</v>
      </c>
      <c r="J11" s="11">
        <f t="shared" si="0"/>
        <v>33247.760000000002</v>
      </c>
      <c r="M11"/>
      <c r="N11"/>
      <c r="O11"/>
    </row>
    <row r="12" spans="1:19" x14ac:dyDescent="0.25">
      <c r="A12" s="4"/>
      <c r="B12" s="22"/>
      <c r="C12" s="8"/>
      <c r="D12" s="52"/>
      <c r="E12" s="52"/>
      <c r="F12" s="52"/>
      <c r="G12" s="52"/>
      <c r="H12" s="50"/>
      <c r="I12" s="52"/>
      <c r="J12" s="60"/>
      <c r="M12"/>
      <c r="N12"/>
      <c r="O12"/>
    </row>
    <row r="13" spans="1:19" x14ac:dyDescent="0.25">
      <c r="A13" s="4" t="s">
        <v>9</v>
      </c>
      <c r="B13" s="22">
        <v>31531.57</v>
      </c>
      <c r="C13" s="8"/>
      <c r="D13" s="52"/>
      <c r="E13" s="52"/>
      <c r="F13" s="52"/>
      <c r="G13" s="52"/>
      <c r="H13" s="49"/>
      <c r="I13" s="52"/>
      <c r="J13" s="60"/>
      <c r="M13"/>
      <c r="N13"/>
      <c r="O13"/>
    </row>
    <row r="14" spans="1:19" ht="15.75" thickBot="1" x14ac:dyDescent="0.3">
      <c r="A14" s="6" t="s">
        <v>10</v>
      </c>
      <c r="B14" s="26">
        <v>7000</v>
      </c>
      <c r="C14" s="10">
        <v>1000</v>
      </c>
      <c r="D14" s="53"/>
      <c r="E14" s="53"/>
      <c r="F14" s="53">
        <v>1000</v>
      </c>
      <c r="G14" s="53"/>
      <c r="H14" s="58">
        <v>7000</v>
      </c>
      <c r="I14" s="53">
        <v>1000</v>
      </c>
      <c r="J14" s="56"/>
      <c r="M14"/>
      <c r="N14"/>
      <c r="O14"/>
      <c r="S14" s="1"/>
    </row>
    <row r="15" spans="1:19" x14ac:dyDescent="0.25">
      <c r="M15"/>
      <c r="N15"/>
      <c r="O15"/>
    </row>
    <row r="16" spans="1:19" x14ac:dyDescent="0.25">
      <c r="A16" s="20" t="s">
        <v>33</v>
      </c>
      <c r="B16" s="21"/>
      <c r="C16" s="8"/>
      <c r="J16" s="31" t="s">
        <v>15</v>
      </c>
      <c r="K16" s="33"/>
      <c r="L16" s="32"/>
      <c r="M16" s="33"/>
      <c r="N16" s="33"/>
      <c r="O16" s="33"/>
      <c r="P16" s="34"/>
    </row>
    <row r="17" spans="1:22" x14ac:dyDescent="0.25">
      <c r="A17" s="55" t="s">
        <v>34</v>
      </c>
      <c r="B17" s="11">
        <v>106</v>
      </c>
      <c r="C17" s="15"/>
      <c r="J17" s="7" t="s">
        <v>31</v>
      </c>
      <c r="K17" s="10"/>
      <c r="L17" s="10"/>
      <c r="M17" s="2"/>
      <c r="N17" s="8"/>
      <c r="O17" s="8"/>
      <c r="P17" s="11">
        <v>20450.009999999998</v>
      </c>
      <c r="Q17" s="5"/>
      <c r="R17" s="5"/>
    </row>
    <row r="18" spans="1:22" x14ac:dyDescent="0.25">
      <c r="A18" s="55" t="s">
        <v>35</v>
      </c>
      <c r="B18" s="11">
        <v>110</v>
      </c>
      <c r="C18" s="9"/>
      <c r="J18" s="29" t="s">
        <v>25</v>
      </c>
      <c r="K18" s="5"/>
      <c r="L18" s="5"/>
      <c r="M18" s="8"/>
      <c r="N18" s="8"/>
      <c r="O18" s="8"/>
      <c r="P18" s="12">
        <v>11087.38</v>
      </c>
      <c r="Q18" s="8"/>
      <c r="R18" s="8"/>
    </row>
    <row r="19" spans="1:22" x14ac:dyDescent="0.25">
      <c r="A19" s="55" t="s">
        <v>36</v>
      </c>
      <c r="B19" s="11">
        <v>151.54</v>
      </c>
      <c r="C19" s="8"/>
      <c r="J19" s="30"/>
      <c r="K19" s="2"/>
      <c r="L19" s="2"/>
      <c r="M19" s="2"/>
      <c r="N19" s="10"/>
      <c r="O19" s="10"/>
      <c r="P19" s="12">
        <f>SUM(P17:P18)</f>
        <v>31537.39</v>
      </c>
      <c r="Q19" s="8"/>
      <c r="R19" s="8"/>
    </row>
    <row r="20" spans="1:22" x14ac:dyDescent="0.25">
      <c r="A20" s="55" t="s">
        <v>37</v>
      </c>
      <c r="B20" s="11">
        <v>0</v>
      </c>
      <c r="C20" s="8"/>
      <c r="J20" s="16"/>
      <c r="K20" s="5"/>
      <c r="L20" s="5"/>
      <c r="M20" s="5"/>
      <c r="N20" s="8"/>
      <c r="O20" s="8"/>
      <c r="Q20" s="8"/>
      <c r="R20" s="8"/>
      <c r="T20" s="1"/>
      <c r="V20" s="1"/>
    </row>
    <row r="21" spans="1:22" x14ac:dyDescent="0.25">
      <c r="A21" s="55" t="s">
        <v>51</v>
      </c>
      <c r="B21" s="11">
        <v>149.79</v>
      </c>
      <c r="C21" s="8"/>
      <c r="J21" s="65" t="s">
        <v>16</v>
      </c>
      <c r="K21" s="33"/>
      <c r="L21" s="33"/>
      <c r="M21" s="33"/>
      <c r="N21" s="32"/>
      <c r="O21" s="32"/>
      <c r="P21" s="67"/>
      <c r="Q21" s="62"/>
      <c r="R21" s="62"/>
    </row>
    <row r="22" spans="1:22" x14ac:dyDescent="0.25">
      <c r="A22" s="55" t="s">
        <v>38</v>
      </c>
      <c r="B22" s="11">
        <v>199</v>
      </c>
      <c r="C22" s="8"/>
      <c r="J22" s="35" t="s">
        <v>19</v>
      </c>
      <c r="K22" s="2"/>
      <c r="L22" s="2"/>
      <c r="M22" s="2"/>
      <c r="N22" s="8"/>
      <c r="O22" s="8"/>
      <c r="P22" s="11">
        <v>8075.23</v>
      </c>
      <c r="Q22" s="5"/>
      <c r="R22" s="5"/>
    </row>
    <row r="23" spans="1:22" x14ac:dyDescent="0.25">
      <c r="A23" s="55" t="s">
        <v>39</v>
      </c>
      <c r="B23" s="11">
        <v>51</v>
      </c>
      <c r="C23" s="8"/>
      <c r="J23" s="35" t="s">
        <v>17</v>
      </c>
      <c r="K23" s="5"/>
      <c r="L23" s="5"/>
      <c r="M23" s="5"/>
      <c r="N23" s="8"/>
      <c r="O23" s="8"/>
      <c r="P23" s="11">
        <v>372</v>
      </c>
      <c r="Q23" s="8"/>
      <c r="R23" s="8"/>
    </row>
    <row r="24" spans="1:22" x14ac:dyDescent="0.25">
      <c r="A24" s="55" t="s">
        <v>40</v>
      </c>
      <c r="B24" s="11">
        <v>372</v>
      </c>
      <c r="C24" s="8"/>
      <c r="J24" s="35" t="s">
        <v>18</v>
      </c>
      <c r="K24" s="5"/>
      <c r="L24" s="5"/>
      <c r="M24" s="5"/>
      <c r="N24" s="8"/>
      <c r="O24" s="8"/>
      <c r="P24" s="11">
        <v>900</v>
      </c>
      <c r="Q24" s="8"/>
      <c r="R24" s="8"/>
    </row>
    <row r="25" spans="1:22" x14ac:dyDescent="0.25">
      <c r="A25" s="55" t="s">
        <v>41</v>
      </c>
      <c r="B25" s="11">
        <v>10</v>
      </c>
      <c r="C25" s="8"/>
      <c r="J25" s="36" t="s">
        <v>20</v>
      </c>
      <c r="K25" s="2"/>
      <c r="L25" s="2"/>
      <c r="M25" s="2"/>
      <c r="N25" s="10"/>
      <c r="O25" s="10"/>
      <c r="P25" s="12">
        <v>0.23</v>
      </c>
      <c r="Q25" s="8"/>
      <c r="R25" s="8"/>
    </row>
    <row r="26" spans="1:22" x14ac:dyDescent="0.25">
      <c r="A26" s="55" t="s">
        <v>26</v>
      </c>
      <c r="B26" s="12">
        <v>62.91</v>
      </c>
      <c r="C26" s="8"/>
      <c r="J26" s="16"/>
      <c r="K26" s="5"/>
      <c r="L26" s="5"/>
      <c r="M26" s="5"/>
      <c r="N26" s="8"/>
      <c r="O26" s="8"/>
      <c r="P26" s="5"/>
      <c r="Q26" s="8"/>
      <c r="R26" s="8"/>
      <c r="S26" t="s">
        <v>29</v>
      </c>
    </row>
    <row r="27" spans="1:22" x14ac:dyDescent="0.25">
      <c r="A27" s="19" t="s">
        <v>13</v>
      </c>
      <c r="B27" s="18">
        <f>SUM(B17:B26)</f>
        <v>1212.24</v>
      </c>
      <c r="C27" s="8"/>
      <c r="Q27" s="5"/>
      <c r="R27" s="5"/>
    </row>
    <row r="28" spans="1:22" x14ac:dyDescent="0.25">
      <c r="A28" s="17"/>
      <c r="B28" s="16"/>
      <c r="C28" s="8"/>
      <c r="J28" s="64" t="s">
        <v>21</v>
      </c>
      <c r="K28" s="68"/>
      <c r="L28" s="68"/>
      <c r="M28" s="68"/>
      <c r="N28" s="66"/>
      <c r="O28" s="66"/>
      <c r="P28" s="69">
        <v>23266.89</v>
      </c>
      <c r="Q28" s="37"/>
      <c r="R28" s="37"/>
    </row>
    <row r="29" spans="1:22" x14ac:dyDescent="0.25">
      <c r="A29" s="27" t="s">
        <v>42</v>
      </c>
      <c r="B29" s="28"/>
      <c r="C29" s="14"/>
      <c r="J29" s="42" t="s">
        <v>52</v>
      </c>
      <c r="K29" s="38"/>
      <c r="L29" s="38"/>
      <c r="M29" s="38"/>
      <c r="N29" s="8"/>
      <c r="O29" s="8"/>
      <c r="P29" s="43">
        <v>8075.23</v>
      </c>
      <c r="Q29" s="37"/>
      <c r="R29" s="37"/>
    </row>
    <row r="30" spans="1:22" x14ac:dyDescent="0.25">
      <c r="A30" s="57" t="s">
        <v>43</v>
      </c>
      <c r="B30" s="11">
        <v>175</v>
      </c>
      <c r="C30" s="8"/>
      <c r="J30" s="44" t="s">
        <v>33</v>
      </c>
      <c r="K30" s="38"/>
      <c r="L30" s="38"/>
      <c r="M30" s="38"/>
      <c r="N30" s="8"/>
      <c r="O30" s="8"/>
      <c r="P30" s="43">
        <v>-1212.24</v>
      </c>
      <c r="Q30" s="37"/>
      <c r="R30" s="37"/>
    </row>
    <row r="31" spans="1:22" x14ac:dyDescent="0.25">
      <c r="A31" s="57" t="s">
        <v>44</v>
      </c>
      <c r="B31" s="11">
        <v>3700</v>
      </c>
      <c r="C31" s="14"/>
      <c r="D31" s="40"/>
      <c r="E31" s="38"/>
      <c r="F31" s="38"/>
      <c r="G31" s="39"/>
      <c r="H31" s="39"/>
      <c r="I31" s="39"/>
      <c r="J31" s="46" t="s">
        <v>27</v>
      </c>
      <c r="K31" s="47"/>
      <c r="L31" s="47"/>
      <c r="M31" s="47"/>
      <c r="N31" s="10"/>
      <c r="O31" s="10"/>
      <c r="P31" s="45">
        <f>SUM(P28:P30)</f>
        <v>30129.879999999997</v>
      </c>
      <c r="Q31" s="37"/>
      <c r="R31" s="37"/>
    </row>
    <row r="32" spans="1:22" x14ac:dyDescent="0.25">
      <c r="A32" s="57" t="s">
        <v>45</v>
      </c>
      <c r="B32" s="11">
        <v>175</v>
      </c>
      <c r="C32" s="8"/>
      <c r="D32" s="37"/>
      <c r="E32" s="38"/>
      <c r="F32" s="38"/>
      <c r="G32" s="39"/>
      <c r="H32" s="39"/>
      <c r="I32" s="39"/>
      <c r="J32" s="38"/>
      <c r="K32" s="38"/>
      <c r="L32" s="38"/>
      <c r="M32" s="38"/>
      <c r="N32" s="8"/>
      <c r="O32" s="8"/>
      <c r="P32" s="5"/>
    </row>
    <row r="33" spans="1:14" x14ac:dyDescent="0.25">
      <c r="A33" s="57" t="s">
        <v>46</v>
      </c>
      <c r="B33" s="11">
        <v>3500</v>
      </c>
      <c r="C33" s="8"/>
      <c r="D33" s="8"/>
      <c r="J33" s="39"/>
      <c r="K33" s="39"/>
      <c r="L33" s="41"/>
    </row>
    <row r="34" spans="1:14" x14ac:dyDescent="0.25">
      <c r="A34" s="57" t="s">
        <v>47</v>
      </c>
      <c r="B34" s="11">
        <v>525</v>
      </c>
      <c r="C34" s="8"/>
      <c r="D34" s="8"/>
      <c r="K34" s="39"/>
      <c r="L34" s="41"/>
      <c r="N34" s="1" t="s">
        <v>30</v>
      </c>
    </row>
    <row r="35" spans="1:14" x14ac:dyDescent="0.25">
      <c r="A35" s="57" t="s">
        <v>48</v>
      </c>
      <c r="B35" s="12">
        <v>0.23</v>
      </c>
    </row>
    <row r="36" spans="1:14" x14ac:dyDescent="0.25">
      <c r="A36" s="6"/>
      <c r="B36" s="12">
        <f>SUM(B30:B35)</f>
        <v>8075.23</v>
      </c>
      <c r="J36" s="63" t="s">
        <v>50</v>
      </c>
      <c r="K36" s="1"/>
      <c r="L36" s="63" t="s">
        <v>32</v>
      </c>
      <c r="N36"/>
    </row>
    <row r="37" spans="1:14" x14ac:dyDescent="0.25">
      <c r="J37" t="s">
        <v>49</v>
      </c>
    </row>
  </sheetData>
  <pageMargins left="0.25" right="0.25" top="0.75" bottom="0.75" header="0.3" footer="0.3"/>
  <pageSetup scale="88" orientation="landscape" r:id="rId1"/>
  <headerFooter>
    <oddHeader>&amp;CJanuary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Kobliska</dc:creator>
  <cp:lastModifiedBy>Terry Lewis</cp:lastModifiedBy>
  <cp:lastPrinted>2021-02-08T21:49:23Z</cp:lastPrinted>
  <dcterms:created xsi:type="dcterms:W3CDTF">2014-01-20T21:16:47Z</dcterms:created>
  <dcterms:modified xsi:type="dcterms:W3CDTF">2021-02-08T22:01:06Z</dcterms:modified>
</cp:coreProperties>
</file>